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192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7" l="1"/>
  <c r="I14" i="7"/>
  <c r="H14" i="7"/>
  <c r="G14" i="7"/>
  <c r="J4" i="7"/>
  <c r="I4" i="7"/>
  <c r="H4" i="7"/>
  <c r="G4" i="7"/>
  <c r="J13" i="7"/>
  <c r="I13" i="7"/>
  <c r="H13" i="7"/>
  <c r="G13" i="7"/>
  <c r="J12" i="7"/>
  <c r="I12" i="7"/>
  <c r="H12" i="7"/>
  <c r="G12" i="7"/>
  <c r="J7" i="7"/>
  <c r="I7" i="7"/>
  <c r="H7" i="7"/>
  <c r="G7" i="7"/>
  <c r="J7" i="6" l="1"/>
  <c r="J10" i="6" s="1"/>
  <c r="I7" i="6"/>
  <c r="H7" i="6"/>
  <c r="G7" i="6"/>
  <c r="J22" i="6"/>
  <c r="I22" i="6"/>
  <c r="H22" i="6"/>
  <c r="G22" i="6"/>
  <c r="E22" i="6"/>
  <c r="I10" i="6"/>
  <c r="H10" i="6"/>
  <c r="G10" i="6"/>
  <c r="E19" i="7" l="1"/>
  <c r="G19" i="7"/>
  <c r="H10" i="7"/>
  <c r="E10" i="7"/>
  <c r="J10" i="7"/>
  <c r="I10" i="7"/>
  <c r="G10" i="7"/>
  <c r="J13" i="6"/>
  <c r="I13" i="6"/>
  <c r="H13" i="6"/>
  <c r="G13" i="6"/>
  <c r="I19" i="7" l="1"/>
  <c r="J19" i="7"/>
  <c r="H19" i="7"/>
</calcChain>
</file>

<file path=xl/sharedStrings.xml><?xml version="1.0" encoding="utf-8"?>
<sst xmlns="http://schemas.openxmlformats.org/spreadsheetml/2006/main" count="110" uniqueCount="52">
  <si>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</si>
  <si>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</si>
  <si>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</si>
  <si>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</si>
  <si>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</si>
  <si>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</si>
  <si>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</si>
  <si>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</si>
  <si>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</si>
  <si>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</si>
  <si>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</si>
  <si>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</si>
  <si>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</si>
  <si>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</si>
  <si>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</si>
  <si>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</si>
  <si>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</si>
  <si>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</si>
  <si>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</si>
  <si>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</si>
  <si>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</si>
  <si>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</si>
  <si>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</si>
  <si>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</si>
  <si>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</si>
  <si>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</si>
  <si>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</si>
  <si>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>№457/2018</t>
  </si>
  <si>
    <t>напиток</t>
  </si>
  <si>
    <t>мучные изделия</t>
  </si>
  <si>
    <t xml:space="preserve">12-18 лет </t>
  </si>
  <si>
    <t>№518/2013</t>
  </si>
  <si>
    <t xml:space="preserve">сок </t>
  </si>
  <si>
    <t xml:space="preserve">каша пшеничная молочная с маслом </t>
  </si>
  <si>
    <t>булочка домашняя</t>
  </si>
  <si>
    <t>№256/2013</t>
  </si>
  <si>
    <t>№564/2013</t>
  </si>
  <si>
    <t>Салат из свеклы отварной</t>
  </si>
  <si>
    <t>щи из свежей капусты с картофелем со сметаной</t>
  </si>
  <si>
    <t>фрикадельки из кур</t>
  </si>
  <si>
    <t>рис отварной</t>
  </si>
  <si>
    <t>Компот из кураги</t>
  </si>
  <si>
    <t>№104/2018</t>
  </si>
  <si>
    <t>№410/2013</t>
  </si>
  <si>
    <t>№414/2013</t>
  </si>
  <si>
    <t>№494/2018</t>
  </si>
  <si>
    <t>№95/2013</t>
  </si>
  <si>
    <t>чай с сахаром</t>
  </si>
  <si>
    <t>бутерброд с повидлом</t>
  </si>
  <si>
    <t>№50/2013</t>
  </si>
  <si>
    <t>МБОУ "Мысовская СОШ"</t>
  </si>
  <si>
    <t>24.05.2022г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</si>
</sst>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RowHeight="14.4" x14ac:dyDescent="0.3"/>
  <cols>
    <col min="1" max="1" width="12" customWidth="1"/>
    <col min="2" max="2" width="15.5546875" customWidth="1"/>
    <col min="3" max="3" width="11.109375" customWidth="1"/>
    <col min="4" max="4" width="37.109375" customWidth="1"/>
    <col min="5" max="5" width="10" customWidth="1"/>
    <col min="6" max="6" width="7.44140625" customWidth="1"/>
    <col min="7" max="7" width="13.88671875" customWidth="1"/>
    <col min="8" max="8" width="6.5546875" customWidth="1"/>
    <col min="9" max="9" width="7" customWidth="1"/>
    <col min="10" max="10" width="10.109375" customWidth="1"/>
  </cols>
  <sheetData>
    <row r="1" spans="1:10" x14ac:dyDescent="0.3">
      <c r="A1" t="s">
        <v>0</v>
      </c>
      <c r="B1" s="51" t="s">
        <v>50</v>
      </c>
      <c r="C1" s="52"/>
      <c r="D1" s="53"/>
      <c r="E1" t="s">
        <v>1</v>
      </c>
      <c r="F1" s="1"/>
      <c r="I1" t="s">
        <v>2</v>
      </c>
      <c r="J1" s="2" t="s">
        <v>51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3">
      <c r="A4" s="6" t="s">
        <v>13</v>
      </c>
      <c r="B4" s="11" t="s">
        <v>19</v>
      </c>
      <c r="C4" s="39" t="s">
        <v>35</v>
      </c>
      <c r="D4" s="8" t="s">
        <v>33</v>
      </c>
      <c r="E4" s="24">
        <v>200</v>
      </c>
      <c r="F4" s="9"/>
      <c r="G4" s="29">
        <v>290.44</v>
      </c>
      <c r="H4" s="29">
        <v>8.9700000000000006</v>
      </c>
      <c r="I4" s="29">
        <v>10.5</v>
      </c>
      <c r="J4" s="30">
        <v>40.01</v>
      </c>
    </row>
    <row r="5" spans="1:10" ht="12" customHeight="1" thickBot="1" x14ac:dyDescent="0.35">
      <c r="A5" s="10" t="s">
        <v>26</v>
      </c>
      <c r="B5" s="47" t="s">
        <v>28</v>
      </c>
      <c r="C5" s="47" t="s">
        <v>31</v>
      </c>
      <c r="D5" s="12" t="s">
        <v>32</v>
      </c>
      <c r="E5" s="25">
        <v>200</v>
      </c>
      <c r="F5" s="31"/>
      <c r="G5" s="25">
        <v>92</v>
      </c>
      <c r="H5" s="25">
        <v>1</v>
      </c>
      <c r="I5" s="25">
        <v>0.2</v>
      </c>
      <c r="J5" s="50">
        <v>0.2</v>
      </c>
    </row>
    <row r="6" spans="1:10" ht="15" customHeight="1" x14ac:dyDescent="0.3">
      <c r="A6" s="10"/>
      <c r="B6" s="17" t="s">
        <v>29</v>
      </c>
      <c r="C6" s="40" t="s">
        <v>36</v>
      </c>
      <c r="D6" s="12" t="s">
        <v>34</v>
      </c>
      <c r="E6" s="24">
        <v>60</v>
      </c>
      <c r="F6" s="13"/>
      <c r="G6" s="31">
        <v>244.98</v>
      </c>
      <c r="H6" s="31">
        <v>4</v>
      </c>
      <c r="I6" s="31">
        <v>10.039999999999999</v>
      </c>
      <c r="J6" s="32">
        <v>34.659999999999997</v>
      </c>
    </row>
    <row r="7" spans="1:10" ht="15" thickBot="1" x14ac:dyDescent="0.35">
      <c r="A7" s="10"/>
      <c r="B7" s="11" t="s">
        <v>21</v>
      </c>
      <c r="C7" s="40" t="s">
        <v>24</v>
      </c>
      <c r="D7" s="12" t="s">
        <v>14</v>
      </c>
      <c r="E7" s="25">
        <v>40</v>
      </c>
      <c r="F7" s="13"/>
      <c r="G7" s="31">
        <f>35.12/20*40</f>
        <v>70.239999999999995</v>
      </c>
      <c r="H7" s="31">
        <f>1.52/20*40</f>
        <v>3.04</v>
      </c>
      <c r="I7" s="31">
        <f>0.16/20*40</f>
        <v>0.32</v>
      </c>
      <c r="J7" s="32">
        <f>6.9/20*40</f>
        <v>13.8</v>
      </c>
    </row>
    <row r="8" spans="1:10" ht="15" thickBot="1" x14ac:dyDescent="0.35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" thickBot="1" x14ac:dyDescent="0.35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5">
      <c r="A10" s="14"/>
      <c r="B10" s="15"/>
      <c r="C10" s="15"/>
      <c r="D10" s="16"/>
      <c r="E10" s="27">
        <v>500</v>
      </c>
      <c r="F10" s="28"/>
      <c r="G10" s="28">
        <f>SUM(G4:G9)</f>
        <v>697.66</v>
      </c>
      <c r="H10" s="28">
        <f>SUM(H4:H9)</f>
        <v>17.010000000000002</v>
      </c>
      <c r="I10" s="28">
        <f>SUM(I4:I9)</f>
        <v>21.06</v>
      </c>
      <c r="J10" s="35">
        <f>SUM(J4:J9)</f>
        <v>88.67</v>
      </c>
    </row>
    <row r="11" spans="1:10" x14ac:dyDescent="0.3">
      <c r="A11" s="6" t="s">
        <v>15</v>
      </c>
      <c r="B11" s="17" t="s">
        <v>29</v>
      </c>
      <c r="C11" s="7" t="s">
        <v>46</v>
      </c>
      <c r="D11" s="8" t="s">
        <v>48</v>
      </c>
      <c r="E11" s="24">
        <v>60</v>
      </c>
      <c r="F11" s="29"/>
      <c r="G11" s="24">
        <v>176</v>
      </c>
      <c r="H11" s="24">
        <v>2</v>
      </c>
      <c r="I11" s="24">
        <v>4</v>
      </c>
      <c r="J11" s="46">
        <v>33</v>
      </c>
    </row>
    <row r="12" spans="1:10" x14ac:dyDescent="0.3">
      <c r="A12" s="10"/>
      <c r="B12" s="47" t="s">
        <v>28</v>
      </c>
      <c r="C12" s="47" t="s">
        <v>27</v>
      </c>
      <c r="D12" s="12" t="s">
        <v>47</v>
      </c>
      <c r="E12" s="25">
        <v>200</v>
      </c>
      <c r="F12" s="31"/>
      <c r="G12" s="25">
        <v>39.92</v>
      </c>
      <c r="H12" s="25">
        <v>0</v>
      </c>
      <c r="I12" s="25">
        <v>0</v>
      </c>
      <c r="J12" s="50">
        <v>9.98</v>
      </c>
    </row>
    <row r="13" spans="1:10" ht="15" thickBot="1" x14ac:dyDescent="0.35">
      <c r="A13" s="14"/>
      <c r="B13" s="15"/>
      <c r="C13" s="15"/>
      <c r="D13" s="16"/>
      <c r="E13" s="27">
        <v>260</v>
      </c>
      <c r="F13" s="28"/>
      <c r="G13" s="27">
        <f>SUM(G11:G12)</f>
        <v>215.92000000000002</v>
      </c>
      <c r="H13" s="27">
        <f t="shared" ref="H13:J13" si="0">SUM(H11:H12)</f>
        <v>2</v>
      </c>
      <c r="I13" s="27">
        <f t="shared" si="0"/>
        <v>4</v>
      </c>
      <c r="J13" s="27">
        <f t="shared" si="0"/>
        <v>42.980000000000004</v>
      </c>
    </row>
    <row r="14" spans="1:10" ht="15" customHeight="1" x14ac:dyDescent="0.3">
      <c r="A14" s="10" t="s">
        <v>16</v>
      </c>
      <c r="B14" s="18" t="s">
        <v>17</v>
      </c>
      <c r="C14" s="42" t="s">
        <v>49</v>
      </c>
      <c r="D14" s="19" t="s">
        <v>37</v>
      </c>
      <c r="E14" s="36">
        <v>60</v>
      </c>
      <c r="F14" s="20"/>
      <c r="G14" s="37">
        <v>56.62</v>
      </c>
      <c r="H14" s="37">
        <v>0.86</v>
      </c>
      <c r="I14" s="37">
        <v>3.65</v>
      </c>
      <c r="J14" s="38">
        <v>5.07</v>
      </c>
    </row>
    <row r="15" spans="1:10" ht="33" customHeight="1" x14ac:dyDescent="0.3">
      <c r="A15" s="10"/>
      <c r="B15" s="11" t="s">
        <v>18</v>
      </c>
      <c r="C15" s="40" t="s">
        <v>42</v>
      </c>
      <c r="D15" s="12" t="s">
        <v>38</v>
      </c>
      <c r="E15" s="25">
        <v>200</v>
      </c>
      <c r="F15" s="13"/>
      <c r="G15" s="31">
        <v>89.51</v>
      </c>
      <c r="H15" s="31">
        <v>1.63</v>
      </c>
      <c r="I15" s="31">
        <v>6.16</v>
      </c>
      <c r="J15" s="32">
        <v>6.89</v>
      </c>
    </row>
    <row r="16" spans="1:10" x14ac:dyDescent="0.3">
      <c r="A16" s="10"/>
      <c r="B16" s="11" t="s">
        <v>19</v>
      </c>
      <c r="C16" s="40" t="s">
        <v>43</v>
      </c>
      <c r="D16" s="12" t="s">
        <v>39</v>
      </c>
      <c r="E16" s="25">
        <v>90</v>
      </c>
      <c r="F16" s="13"/>
      <c r="G16" s="31">
        <v>151.18</v>
      </c>
      <c r="H16" s="31">
        <v>17.940000000000001</v>
      </c>
      <c r="I16" s="31">
        <v>6.74</v>
      </c>
      <c r="J16" s="32">
        <v>4.6900000000000004</v>
      </c>
    </row>
    <row r="17" spans="1:10" x14ac:dyDescent="0.3">
      <c r="A17" s="10"/>
      <c r="B17" s="11" t="s">
        <v>20</v>
      </c>
      <c r="C17" s="40" t="s">
        <v>44</v>
      </c>
      <c r="D17" s="12" t="s">
        <v>40</v>
      </c>
      <c r="E17" s="25">
        <v>150</v>
      </c>
      <c r="F17" s="13"/>
      <c r="G17" s="31">
        <v>228.01</v>
      </c>
      <c r="H17" s="31">
        <v>4.8600000000000003</v>
      </c>
      <c r="I17" s="31">
        <v>7.43</v>
      </c>
      <c r="J17" s="32">
        <v>35.43</v>
      </c>
    </row>
    <row r="18" spans="1:10" x14ac:dyDescent="0.3">
      <c r="A18" s="10"/>
      <c r="B18" s="11" t="s">
        <v>28</v>
      </c>
      <c r="C18" s="40" t="s">
        <v>45</v>
      </c>
      <c r="D18" s="12" t="s">
        <v>41</v>
      </c>
      <c r="E18" s="25">
        <v>200</v>
      </c>
      <c r="F18" s="13"/>
      <c r="G18" s="31">
        <v>85.42</v>
      </c>
      <c r="H18" s="31">
        <v>1.04</v>
      </c>
      <c r="I18" s="31">
        <v>0.06</v>
      </c>
      <c r="J18" s="32">
        <v>20.18</v>
      </c>
    </row>
    <row r="19" spans="1:10" x14ac:dyDescent="0.3">
      <c r="A19" s="10"/>
      <c r="B19" s="11" t="s">
        <v>21</v>
      </c>
      <c r="C19" s="40" t="s">
        <v>24</v>
      </c>
      <c r="D19" s="12" t="s">
        <v>14</v>
      </c>
      <c r="E19" s="25">
        <v>20</v>
      </c>
      <c r="F19" s="13"/>
      <c r="G19" s="31">
        <v>35.119999999999997</v>
      </c>
      <c r="H19" s="31">
        <v>1.52</v>
      </c>
      <c r="I19" s="31">
        <v>0.16</v>
      </c>
      <c r="J19" s="32">
        <v>6.9</v>
      </c>
    </row>
    <row r="20" spans="1:10" x14ac:dyDescent="0.3">
      <c r="A20" s="10"/>
      <c r="B20" s="11" t="s">
        <v>22</v>
      </c>
      <c r="C20" s="40" t="s">
        <v>25</v>
      </c>
      <c r="D20" s="12" t="s">
        <v>23</v>
      </c>
      <c r="E20" s="25">
        <v>20</v>
      </c>
      <c r="F20" s="31"/>
      <c r="G20" s="31">
        <v>41.56</v>
      </c>
      <c r="H20" s="31">
        <v>0.98</v>
      </c>
      <c r="I20" s="31">
        <v>0.2</v>
      </c>
      <c r="J20" s="32">
        <v>8.9600000000000009</v>
      </c>
    </row>
    <row r="21" spans="1:10" x14ac:dyDescent="0.3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" thickBot="1" x14ac:dyDescent="0.35">
      <c r="A22" s="14"/>
      <c r="B22" s="15"/>
      <c r="C22" s="15"/>
      <c r="D22" s="16"/>
      <c r="E22" s="27">
        <f>SUM(E14:E21)</f>
        <v>740</v>
      </c>
      <c r="F22" s="28"/>
      <c r="G22" s="27">
        <f>SUM(G14:G21)</f>
        <v>687.41999999999985</v>
      </c>
      <c r="H22" s="27">
        <f>SUM(H14:H20)</f>
        <v>28.83</v>
      </c>
      <c r="I22" s="27">
        <f>SUM(I14:I21)</f>
        <v>24.4</v>
      </c>
      <c r="J22" s="45">
        <f>SUM(J14:J21)</f>
        <v>88.12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4.4" x14ac:dyDescent="0.3"/>
  <cols>
    <col min="1" max="1" width="12.33203125" customWidth="1"/>
    <col min="2" max="2" width="11.33203125" customWidth="1"/>
    <col min="3" max="3" width="11.44140625" customWidth="1"/>
    <col min="4" max="4" width="37.33203125" customWidth="1"/>
    <col min="5" max="5" width="10.44140625" customWidth="1"/>
    <col min="6" max="6" width="8.33203125" customWidth="1"/>
    <col min="7" max="7" width="13.5546875" customWidth="1"/>
    <col min="8" max="8" width="7.6640625" customWidth="1"/>
    <col min="9" max="9" width="7.33203125" customWidth="1"/>
    <col min="10" max="10" width="11.109375" customWidth="1"/>
  </cols>
  <sheetData>
    <row r="1" spans="1:10" x14ac:dyDescent="0.3">
      <c r="A1" t="s">
        <v>0</v>
      </c>
      <c r="B1" s="51" t="s">
        <v>50</v>
      </c>
      <c r="C1" s="52"/>
      <c r="D1" s="53"/>
      <c r="E1" t="s">
        <v>1</v>
      </c>
      <c r="F1" s="1"/>
      <c r="I1" t="s">
        <v>2</v>
      </c>
      <c r="J1" s="2" t="s">
        <v>51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3">
      <c r="A4" s="6" t="s">
        <v>13</v>
      </c>
      <c r="B4" s="11" t="s">
        <v>19</v>
      </c>
      <c r="C4" s="39" t="s">
        <v>35</v>
      </c>
      <c r="D4" s="8" t="s">
        <v>33</v>
      </c>
      <c r="E4" s="24">
        <v>250</v>
      </c>
      <c r="F4" s="9"/>
      <c r="G4" s="29">
        <f>290.44/200*250</f>
        <v>363.05</v>
      </c>
      <c r="H4" s="29">
        <f>8.97/200*250</f>
        <v>11.2125</v>
      </c>
      <c r="I4" s="29">
        <f>10.5/200*250</f>
        <v>13.125</v>
      </c>
      <c r="J4" s="30">
        <f>40.01/200*250</f>
        <v>50.012499999999996</v>
      </c>
    </row>
    <row r="5" spans="1:10" ht="12" customHeight="1" thickBot="1" x14ac:dyDescent="0.35">
      <c r="A5" s="10" t="s">
        <v>30</v>
      </c>
      <c r="B5" s="47" t="s">
        <v>28</v>
      </c>
      <c r="C5" s="47" t="s">
        <v>31</v>
      </c>
      <c r="D5" s="12" t="s">
        <v>32</v>
      </c>
      <c r="E5" s="25">
        <v>200</v>
      </c>
      <c r="F5" s="31"/>
      <c r="G5" s="25">
        <v>92</v>
      </c>
      <c r="H5" s="25">
        <v>1</v>
      </c>
      <c r="I5" s="25">
        <v>0.2</v>
      </c>
      <c r="J5" s="50">
        <v>0.2</v>
      </c>
    </row>
    <row r="6" spans="1:10" ht="15" customHeight="1" x14ac:dyDescent="0.3">
      <c r="A6" s="10"/>
      <c r="B6" s="17" t="s">
        <v>29</v>
      </c>
      <c r="C6" s="40" t="s">
        <v>36</v>
      </c>
      <c r="D6" s="12" t="s">
        <v>34</v>
      </c>
      <c r="E6" s="24">
        <v>60</v>
      </c>
      <c r="F6" s="13"/>
      <c r="G6" s="31">
        <v>244.98</v>
      </c>
      <c r="H6" s="31">
        <v>4</v>
      </c>
      <c r="I6" s="31">
        <v>10.039999999999999</v>
      </c>
      <c r="J6" s="32">
        <v>34.659999999999997</v>
      </c>
    </row>
    <row r="7" spans="1:10" ht="15" thickBot="1" x14ac:dyDescent="0.35">
      <c r="A7" s="10"/>
      <c r="B7" s="11" t="s">
        <v>21</v>
      </c>
      <c r="C7" s="40" t="s">
        <v>24</v>
      </c>
      <c r="D7" s="12" t="s">
        <v>14</v>
      </c>
      <c r="E7" s="25">
        <v>40</v>
      </c>
      <c r="F7" s="13"/>
      <c r="G7" s="31">
        <f>35.12/20*40</f>
        <v>70.239999999999995</v>
      </c>
      <c r="H7" s="31">
        <f>1.52/20*40</f>
        <v>3.04</v>
      </c>
      <c r="I7" s="31">
        <f>0.16/20*40</f>
        <v>0.32</v>
      </c>
      <c r="J7" s="32">
        <f>6.9/20*40</f>
        <v>13.8</v>
      </c>
    </row>
    <row r="8" spans="1:10" ht="15" thickBot="1" x14ac:dyDescent="0.35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" thickBot="1" x14ac:dyDescent="0.35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5">
      <c r="A10" s="14"/>
      <c r="B10" s="15"/>
      <c r="C10" s="15"/>
      <c r="D10" s="16"/>
      <c r="E10" s="27">
        <f>SUM(E4:E9)</f>
        <v>550</v>
      </c>
      <c r="F10" s="28"/>
      <c r="G10" s="28">
        <f>SUM(G4:G8)</f>
        <v>770.27</v>
      </c>
      <c r="H10" s="28">
        <f>SUM(H4:H9)</f>
        <v>19.252499999999998</v>
      </c>
      <c r="I10" s="28">
        <f>SUM(I4:I9)</f>
        <v>23.684999999999999</v>
      </c>
      <c r="J10" s="35">
        <f>SUM(J4:J9)</f>
        <v>98.672499999999999</v>
      </c>
    </row>
    <row r="11" spans="1:10" ht="15" customHeight="1" x14ac:dyDescent="0.3">
      <c r="A11" s="10" t="s">
        <v>16</v>
      </c>
      <c r="B11" s="18" t="s">
        <v>17</v>
      </c>
      <c r="C11" s="42" t="s">
        <v>49</v>
      </c>
      <c r="D11" s="19" t="s">
        <v>37</v>
      </c>
      <c r="E11" s="36">
        <v>60</v>
      </c>
      <c r="F11" s="20"/>
      <c r="G11" s="37">
        <v>56.62</v>
      </c>
      <c r="H11" s="37">
        <v>0.86</v>
      </c>
      <c r="I11" s="37">
        <v>3.65</v>
      </c>
      <c r="J11" s="38">
        <v>5.07</v>
      </c>
    </row>
    <row r="12" spans="1:10" ht="33" customHeight="1" x14ac:dyDescent="0.3">
      <c r="A12" s="10" t="s">
        <v>30</v>
      </c>
      <c r="B12" s="11" t="s">
        <v>18</v>
      </c>
      <c r="C12" s="40" t="s">
        <v>42</v>
      </c>
      <c r="D12" s="12" t="s">
        <v>38</v>
      </c>
      <c r="E12" s="25">
        <v>250</v>
      </c>
      <c r="F12" s="13"/>
      <c r="G12" s="31">
        <f>89.51/200*250</f>
        <v>111.8875</v>
      </c>
      <c r="H12" s="31">
        <f>1.63/200*250</f>
        <v>2.0374999999999996</v>
      </c>
      <c r="I12" s="31">
        <f>6.16/200*250</f>
        <v>7.7</v>
      </c>
      <c r="J12" s="32">
        <f>6.89/200*250</f>
        <v>8.6125000000000007</v>
      </c>
    </row>
    <row r="13" spans="1:10" x14ac:dyDescent="0.3">
      <c r="A13" s="10"/>
      <c r="B13" s="11" t="s">
        <v>19</v>
      </c>
      <c r="C13" s="40" t="s">
        <v>43</v>
      </c>
      <c r="D13" s="12" t="s">
        <v>39</v>
      </c>
      <c r="E13" s="25">
        <v>100</v>
      </c>
      <c r="F13" s="13"/>
      <c r="G13" s="31">
        <f>151.18/90*100</f>
        <v>167.97777777777779</v>
      </c>
      <c r="H13" s="31">
        <f>17.94/90*100</f>
        <v>19.933333333333334</v>
      </c>
      <c r="I13" s="31">
        <f>6.74/90*100</f>
        <v>7.4888888888888889</v>
      </c>
      <c r="J13" s="32">
        <f>4.69/90*100</f>
        <v>5.2111111111111112</v>
      </c>
    </row>
    <row r="14" spans="1:10" x14ac:dyDescent="0.3">
      <c r="A14" s="10"/>
      <c r="B14" s="11" t="s">
        <v>20</v>
      </c>
      <c r="C14" s="40" t="s">
        <v>44</v>
      </c>
      <c r="D14" s="12" t="s">
        <v>40</v>
      </c>
      <c r="E14" s="25">
        <v>180</v>
      </c>
      <c r="F14" s="13"/>
      <c r="G14" s="31">
        <f>228.01/150*180</f>
        <v>273.61200000000002</v>
      </c>
      <c r="H14" s="31">
        <f>4.86/150*180</f>
        <v>5.8320000000000007</v>
      </c>
      <c r="I14" s="31">
        <f>7.43/150*180</f>
        <v>8.9160000000000004</v>
      </c>
      <c r="J14" s="32">
        <f>35.43/150*180</f>
        <v>42.515999999999998</v>
      </c>
    </row>
    <row r="15" spans="1:10" x14ac:dyDescent="0.3">
      <c r="A15" s="10"/>
      <c r="B15" s="11" t="s">
        <v>28</v>
      </c>
      <c r="C15" s="40" t="s">
        <v>45</v>
      </c>
      <c r="D15" s="12" t="s">
        <v>41</v>
      </c>
      <c r="E15" s="25">
        <v>200</v>
      </c>
      <c r="F15" s="13"/>
      <c r="G15" s="31">
        <v>85.42</v>
      </c>
      <c r="H15" s="31">
        <v>1.04</v>
      </c>
      <c r="I15" s="31">
        <v>0.06</v>
      </c>
      <c r="J15" s="32">
        <v>20.18</v>
      </c>
    </row>
    <row r="16" spans="1:10" x14ac:dyDescent="0.3">
      <c r="A16" s="10"/>
      <c r="B16" s="11" t="s">
        <v>21</v>
      </c>
      <c r="C16" s="40" t="s">
        <v>24</v>
      </c>
      <c r="D16" s="12" t="s">
        <v>14</v>
      </c>
      <c r="E16" s="25">
        <v>30</v>
      </c>
      <c r="F16" s="13"/>
      <c r="G16" s="31">
        <v>62.38</v>
      </c>
      <c r="H16" s="31">
        <v>2.2799999999999998</v>
      </c>
      <c r="I16" s="31">
        <v>0.24</v>
      </c>
      <c r="J16" s="32">
        <v>10.35</v>
      </c>
    </row>
    <row r="17" spans="1:10" x14ac:dyDescent="0.3">
      <c r="A17" s="10"/>
      <c r="B17" s="11" t="s">
        <v>22</v>
      </c>
      <c r="C17" s="40" t="s">
        <v>25</v>
      </c>
      <c r="D17" s="12" t="s">
        <v>23</v>
      </c>
      <c r="E17" s="25">
        <v>30</v>
      </c>
      <c r="F17" s="31"/>
      <c r="G17" s="31">
        <v>62.34</v>
      </c>
      <c r="H17" s="31">
        <v>1.47</v>
      </c>
      <c r="I17" s="31">
        <v>0.3</v>
      </c>
      <c r="J17" s="32">
        <v>13.44</v>
      </c>
    </row>
    <row r="18" spans="1:10" x14ac:dyDescent="0.3">
      <c r="A18" s="10"/>
      <c r="B18" s="21"/>
      <c r="C18" s="21"/>
      <c r="D18" s="22"/>
      <c r="E18" s="23"/>
      <c r="F18" s="43"/>
      <c r="G18" s="26"/>
      <c r="H18" s="26"/>
      <c r="I18" s="26"/>
      <c r="J18" s="44"/>
    </row>
    <row r="19" spans="1:10" ht="15" thickBot="1" x14ac:dyDescent="0.35">
      <c r="A19" s="14"/>
      <c r="B19" s="15"/>
      <c r="C19" s="15"/>
      <c r="D19" s="16"/>
      <c r="E19" s="27">
        <f>SUM(E11:E18)</f>
        <v>850</v>
      </c>
      <c r="F19" s="28"/>
      <c r="G19" s="27">
        <f>SUM(G11:G18)</f>
        <v>820.23727777777788</v>
      </c>
      <c r="H19" s="27">
        <f t="shared" ref="H19:J19" si="0">SUM(H11:H18)</f>
        <v>33.452833333333338</v>
      </c>
      <c r="I19" s="27">
        <f t="shared" si="0"/>
        <v>28.354888888888887</v>
      </c>
      <c r="J19" s="27">
        <f t="shared" si="0"/>
        <v>105.3796111111111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2022-03-28T14:36:17Z</cp:lastPrinted>
  <dcterms:created xsi:type="dcterms:W3CDTF">2021-05-20T08:28:34Z</dcterms:created>
  <dcterms:modified xsi:type="dcterms:W3CDTF">2022-05-27T03:04:13Z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